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0820" yWindow="3580" windowWidth="25600" windowHeight="18380" tabRatio="500"/>
  </bookViews>
  <sheets>
    <sheet name="Table 2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1" l="1"/>
  <c r="Y3" i="1"/>
  <c r="X4" i="1"/>
  <c r="Y4" i="1"/>
  <c r="X5" i="1"/>
  <c r="Y5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Y22" i="1"/>
  <c r="X22" i="1"/>
  <c r="W21" i="1"/>
  <c r="W22" i="1"/>
  <c r="V22" i="1"/>
  <c r="U22" i="1"/>
  <c r="T22" i="1"/>
  <c r="S3" i="1"/>
  <c r="S15" i="1"/>
  <c r="S19" i="1"/>
  <c r="S21" i="1"/>
  <c r="S22" i="1"/>
  <c r="R22" i="1"/>
  <c r="Q15" i="1"/>
  <c r="Q22" i="1"/>
  <c r="P22" i="1"/>
  <c r="O15" i="1"/>
  <c r="O17" i="1"/>
  <c r="O18" i="1"/>
  <c r="O19" i="1"/>
  <c r="O20" i="1"/>
  <c r="O21" i="1"/>
  <c r="O22" i="1"/>
  <c r="N22" i="1"/>
  <c r="M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L22" i="1"/>
  <c r="K15" i="1"/>
  <c r="K17" i="1"/>
  <c r="K19" i="1"/>
  <c r="K20" i="1"/>
  <c r="K21" i="1"/>
  <c r="K22" i="1"/>
  <c r="J22" i="1"/>
  <c r="I21" i="1"/>
  <c r="I22" i="1"/>
  <c r="H22" i="1"/>
  <c r="G3" i="1"/>
  <c r="G4" i="1"/>
  <c r="G5" i="1"/>
  <c r="G7" i="1"/>
  <c r="G11" i="1"/>
  <c r="G15" i="1"/>
  <c r="G17" i="1"/>
  <c r="G18" i="1"/>
  <c r="G19" i="1"/>
  <c r="G21" i="1"/>
  <c r="G22" i="1"/>
  <c r="F22" i="1"/>
  <c r="E7" i="1"/>
  <c r="E15" i="1"/>
  <c r="E17" i="1"/>
  <c r="E18" i="1"/>
  <c r="E19" i="1"/>
  <c r="E21" i="1"/>
  <c r="E22" i="1"/>
  <c r="D22" i="1"/>
  <c r="C7" i="1"/>
  <c r="C10" i="1"/>
  <c r="C11" i="1"/>
  <c r="C15" i="1"/>
  <c r="C17" i="1"/>
  <c r="C19" i="1"/>
  <c r="C21" i="1"/>
  <c r="C22" i="1"/>
  <c r="B22" i="1"/>
</calcChain>
</file>

<file path=xl/sharedStrings.xml><?xml version="1.0" encoding="utf-8"?>
<sst xmlns="http://schemas.openxmlformats.org/spreadsheetml/2006/main" count="57" uniqueCount="35">
  <si>
    <t>SPECIES</t>
  </si>
  <si>
    <t>SU 1173*</t>
  </si>
  <si>
    <t>SU 1180</t>
  </si>
  <si>
    <t>SU 1181*</t>
  </si>
  <si>
    <t>SU 1204</t>
  </si>
  <si>
    <t>SU 1205</t>
  </si>
  <si>
    <t>SU 1279=1385*</t>
  </si>
  <si>
    <t>SU 1399</t>
  </si>
  <si>
    <t>SU 1410</t>
  </si>
  <si>
    <t>SU 1424</t>
  </si>
  <si>
    <t>SU 1428</t>
  </si>
  <si>
    <t>SU 1440</t>
  </si>
  <si>
    <t>TOTAL Phase 1</t>
  </si>
  <si>
    <t>N</t>
  </si>
  <si>
    <t>%</t>
  </si>
  <si>
    <t>Terrestrial Gastropoda</t>
  </si>
  <si>
    <t>Fresh water Bivalvia</t>
  </si>
  <si>
    <t>Marine Bivalvia</t>
  </si>
  <si>
    <t>Pisces</t>
  </si>
  <si>
    <t>Aves</t>
  </si>
  <si>
    <t>Columba palumbus</t>
  </si>
  <si>
    <t>Corvus corone</t>
  </si>
  <si>
    <t>Gallus gallus</t>
  </si>
  <si>
    <t>Microfauna</t>
  </si>
  <si>
    <t>Homo sapiens</t>
  </si>
  <si>
    <t>Canis familiaris</t>
  </si>
  <si>
    <t>Equus caballus</t>
  </si>
  <si>
    <t>Sus domesticus</t>
  </si>
  <si>
    <t>Ovis aries</t>
  </si>
  <si>
    <t>Ovis vel Capra</t>
  </si>
  <si>
    <t>Bos taurus</t>
  </si>
  <si>
    <t>Medium Mammal</t>
  </si>
  <si>
    <t>Large Ungulate</t>
  </si>
  <si>
    <t>Unidentifiable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</si>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</sst>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workbookViewId="0">
      <selection activeCell="Y33" sqref="Y33"/>
    </sheetView>
  </sheetViews>
  <sheetFormatPr baseColWidth="10" defaultColWidth="8.83203125" defaultRowHeight="13" x14ac:dyDescent="0"/>
  <cols>
    <col min="1" max="1" width="24.5" style="5" bestFit="1" customWidth="1"/>
    <col min="2" max="13" width="8.33203125" style="6" hidden="1" customWidth="1"/>
    <col min="14" max="23" width="8.33203125" style="5" hidden="1" customWidth="1"/>
    <col min="24" max="25" width="9.33203125" style="3" customWidth="1"/>
    <col min="26" max="16384" width="8.83203125" style="5"/>
  </cols>
  <sheetData>
    <row r="1" spans="1:25" s="3" customFormat="1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2" t="s">
        <v>4</v>
      </c>
      <c r="I1" s="2"/>
      <c r="J1" s="2" t="s">
        <v>5</v>
      </c>
      <c r="K1" s="2"/>
      <c r="L1" s="2" t="s">
        <v>6</v>
      </c>
      <c r="M1" s="2"/>
      <c r="N1" s="2" t="s">
        <v>7</v>
      </c>
      <c r="O1" s="2"/>
      <c r="P1" s="2" t="s">
        <v>8</v>
      </c>
      <c r="Q1" s="2"/>
      <c r="R1" s="2" t="s">
        <v>9</v>
      </c>
      <c r="S1" s="2"/>
      <c r="T1" s="2" t="s">
        <v>10</v>
      </c>
      <c r="U1" s="2"/>
      <c r="V1" s="2" t="s">
        <v>11</v>
      </c>
      <c r="W1" s="2"/>
      <c r="X1" s="2" t="s">
        <v>12</v>
      </c>
      <c r="Y1" s="2"/>
    </row>
    <row r="2" spans="1:25" s="3" customFormat="1">
      <c r="A2" s="1"/>
      <c r="B2" s="4" t="s">
        <v>13</v>
      </c>
      <c r="C2" s="4" t="s">
        <v>14</v>
      </c>
      <c r="D2" s="4" t="s">
        <v>13</v>
      </c>
      <c r="E2" s="4" t="s">
        <v>14</v>
      </c>
      <c r="F2" s="4" t="s">
        <v>13</v>
      </c>
      <c r="G2" s="4" t="s">
        <v>14</v>
      </c>
      <c r="H2" s="4" t="s">
        <v>13</v>
      </c>
      <c r="I2" s="4" t="s">
        <v>14</v>
      </c>
      <c r="J2" s="4" t="s">
        <v>13</v>
      </c>
      <c r="K2" s="4" t="s">
        <v>14</v>
      </c>
      <c r="L2" s="4" t="s">
        <v>13</v>
      </c>
      <c r="M2" s="4" t="s">
        <v>14</v>
      </c>
      <c r="N2" s="4" t="s">
        <v>13</v>
      </c>
      <c r="O2" s="4" t="s">
        <v>14</v>
      </c>
      <c r="P2" s="4" t="s">
        <v>13</v>
      </c>
      <c r="Q2" s="4" t="s">
        <v>14</v>
      </c>
      <c r="R2" s="4" t="s">
        <v>13</v>
      </c>
      <c r="S2" s="4" t="s">
        <v>14</v>
      </c>
      <c r="T2" s="4" t="s">
        <v>13</v>
      </c>
      <c r="U2" s="4" t="s">
        <v>14</v>
      </c>
      <c r="V2" s="4" t="s">
        <v>13</v>
      </c>
      <c r="W2" s="4" t="s">
        <v>14</v>
      </c>
      <c r="X2" s="4" t="s">
        <v>13</v>
      </c>
      <c r="Y2" s="4" t="s">
        <v>14</v>
      </c>
    </row>
    <row r="3" spans="1:25">
      <c r="A3" s="5" t="s">
        <v>15</v>
      </c>
      <c r="F3" s="6">
        <v>1</v>
      </c>
      <c r="G3" s="7">
        <f>F3/89%</f>
        <v>1.1235955056179776</v>
      </c>
      <c r="I3" s="7"/>
      <c r="L3" s="6">
        <v>5</v>
      </c>
      <c r="M3" s="7">
        <f>L3/431%</f>
        <v>1.160092807424594</v>
      </c>
      <c r="N3" s="6"/>
      <c r="O3" s="6"/>
      <c r="P3" s="6"/>
      <c r="Q3" s="6"/>
      <c r="R3" s="6">
        <v>1</v>
      </c>
      <c r="S3" s="7">
        <f>R3/11%</f>
        <v>9.0909090909090917</v>
      </c>
      <c r="T3" s="6">
        <v>2</v>
      </c>
      <c r="U3" s="6"/>
      <c r="V3" s="6"/>
      <c r="W3" s="6"/>
      <c r="X3" s="4">
        <f>SUM(V3,T3,R3,P3,N3,L3,J3,H3,F3,D3,B3)</f>
        <v>9</v>
      </c>
      <c r="Y3" s="8">
        <f>X3/773%</f>
        <v>1.1642949547218628</v>
      </c>
    </row>
    <row r="4" spans="1:25">
      <c r="A4" s="5" t="s">
        <v>16</v>
      </c>
      <c r="F4" s="6">
        <v>1</v>
      </c>
      <c r="G4" s="7">
        <f t="shared" ref="G4" si="0">F4/89%</f>
        <v>1.1235955056179776</v>
      </c>
      <c r="I4" s="7"/>
      <c r="M4" s="7"/>
      <c r="N4" s="6"/>
      <c r="O4" s="6"/>
      <c r="P4" s="6"/>
      <c r="Q4" s="6"/>
      <c r="R4" s="6"/>
      <c r="S4" s="7"/>
      <c r="T4" s="6">
        <v>1</v>
      </c>
      <c r="U4" s="6"/>
      <c r="V4" s="6"/>
      <c r="W4" s="6"/>
      <c r="X4" s="4">
        <f t="shared" ref="X4:X21" si="1">SUM(V4,T4,R4,P4,N4,L4,J4,H4,F4,D4,B4)</f>
        <v>2</v>
      </c>
      <c r="Y4" s="8">
        <f t="shared" ref="Y4:Y21" si="2">X4/773%</f>
        <v>0.25873221216041398</v>
      </c>
    </row>
    <row r="5" spans="1:25">
      <c r="A5" s="5" t="s">
        <v>17</v>
      </c>
      <c r="F5" s="6">
        <v>1</v>
      </c>
      <c r="G5" s="7">
        <f>F5/89%</f>
        <v>1.1235955056179776</v>
      </c>
      <c r="I5" s="7"/>
      <c r="M5" s="7"/>
      <c r="N5" s="6"/>
      <c r="O5" s="6"/>
      <c r="P5" s="6"/>
      <c r="Q5" s="6"/>
      <c r="R5" s="6"/>
      <c r="S5" s="7"/>
      <c r="T5" s="6">
        <v>2</v>
      </c>
      <c r="U5" s="6"/>
      <c r="V5" s="6"/>
      <c r="W5" s="6"/>
      <c r="X5" s="4">
        <f t="shared" si="1"/>
        <v>3</v>
      </c>
      <c r="Y5" s="8">
        <f t="shared" si="2"/>
        <v>0.38809831824062091</v>
      </c>
    </row>
    <row r="6" spans="1:25">
      <c r="A6" s="5" t="s">
        <v>18</v>
      </c>
      <c r="G6" s="7"/>
      <c r="I6" s="7"/>
      <c r="L6" s="6">
        <v>2</v>
      </c>
      <c r="M6" s="7">
        <f t="shared" ref="M6:M21" si="3">L6/431%</f>
        <v>0.46403712296983762</v>
      </c>
      <c r="N6" s="6"/>
      <c r="O6" s="6"/>
      <c r="P6" s="6"/>
      <c r="Q6" s="6"/>
      <c r="R6" s="6"/>
      <c r="S6" s="7"/>
      <c r="T6" s="6"/>
      <c r="U6" s="6"/>
      <c r="V6" s="6"/>
      <c r="W6" s="6"/>
      <c r="X6" s="4">
        <f t="shared" si="1"/>
        <v>2</v>
      </c>
      <c r="Y6" s="8">
        <f t="shared" si="2"/>
        <v>0.25873221216041398</v>
      </c>
    </row>
    <row r="7" spans="1:25">
      <c r="A7" s="5" t="s">
        <v>19</v>
      </c>
      <c r="B7" s="6">
        <v>4</v>
      </c>
      <c r="C7" s="7">
        <f t="shared" ref="C7:C21" si="4">B7/114%</f>
        <v>3.5087719298245617</v>
      </c>
      <c r="D7" s="6">
        <v>1</v>
      </c>
      <c r="E7" s="7">
        <f t="shared" ref="E7:E21" si="5">D7/6%</f>
        <v>16.666666666666668</v>
      </c>
      <c r="F7" s="6">
        <v>2</v>
      </c>
      <c r="G7" s="7">
        <f t="shared" ref="G7" si="6">F7/89%</f>
        <v>2.2471910112359552</v>
      </c>
      <c r="I7" s="7"/>
      <c r="L7" s="6">
        <v>6</v>
      </c>
      <c r="M7" s="7">
        <f t="shared" si="3"/>
        <v>1.3921113689095128</v>
      </c>
      <c r="N7" s="6"/>
      <c r="O7" s="6"/>
      <c r="P7" s="6"/>
      <c r="Q7" s="6"/>
      <c r="R7" s="6"/>
      <c r="S7" s="7"/>
      <c r="T7" s="6"/>
      <c r="U7" s="6"/>
      <c r="V7" s="6"/>
      <c r="W7" s="6"/>
      <c r="X7" s="4">
        <f t="shared" si="1"/>
        <v>13</v>
      </c>
      <c r="Y7" s="8">
        <f t="shared" si="2"/>
        <v>1.6817593790426908</v>
      </c>
    </row>
    <row r="8" spans="1:25">
      <c r="A8" s="9" t="s">
        <v>20</v>
      </c>
      <c r="G8" s="7"/>
      <c r="I8" s="7"/>
      <c r="L8" s="6">
        <v>1</v>
      </c>
      <c r="M8" s="7">
        <f t="shared" si="3"/>
        <v>0.23201856148491881</v>
      </c>
      <c r="N8" s="6"/>
      <c r="O8" s="6"/>
      <c r="P8" s="6"/>
      <c r="Q8" s="6"/>
      <c r="R8" s="6"/>
      <c r="S8" s="7"/>
      <c r="T8" s="6"/>
      <c r="U8" s="6"/>
      <c r="V8" s="6"/>
      <c r="W8" s="6"/>
      <c r="X8" s="4">
        <f t="shared" si="1"/>
        <v>1</v>
      </c>
      <c r="Y8" s="8">
        <f t="shared" si="2"/>
        <v>0.12936610608020699</v>
      </c>
    </row>
    <row r="9" spans="1:25">
      <c r="A9" s="9" t="s">
        <v>21</v>
      </c>
      <c r="G9" s="7"/>
      <c r="I9" s="7"/>
      <c r="L9" s="6">
        <v>1</v>
      </c>
      <c r="M9" s="7">
        <f t="shared" si="3"/>
        <v>0.23201856148491881</v>
      </c>
      <c r="N9" s="6"/>
      <c r="O9" s="6"/>
      <c r="P9" s="6"/>
      <c r="Q9" s="6"/>
      <c r="R9" s="6"/>
      <c r="S9" s="7"/>
      <c r="T9" s="6"/>
      <c r="U9" s="6"/>
      <c r="V9" s="6"/>
      <c r="W9" s="6"/>
      <c r="X9" s="4">
        <f t="shared" si="1"/>
        <v>1</v>
      </c>
      <c r="Y9" s="8">
        <f t="shared" si="2"/>
        <v>0.12936610608020699</v>
      </c>
    </row>
    <row r="10" spans="1:25">
      <c r="A10" s="9" t="s">
        <v>22</v>
      </c>
      <c r="B10" s="6">
        <v>1</v>
      </c>
      <c r="C10" s="7">
        <f t="shared" si="4"/>
        <v>0.87719298245614041</v>
      </c>
      <c r="G10" s="7"/>
      <c r="I10" s="7"/>
      <c r="L10" s="6">
        <v>4</v>
      </c>
      <c r="M10" s="7">
        <f t="shared" si="3"/>
        <v>0.92807424593967525</v>
      </c>
      <c r="N10" s="6"/>
      <c r="O10" s="6"/>
      <c r="P10" s="6"/>
      <c r="Q10" s="6"/>
      <c r="R10" s="6"/>
      <c r="S10" s="7"/>
      <c r="T10" s="6"/>
      <c r="U10" s="6"/>
      <c r="V10" s="6"/>
      <c r="W10" s="6"/>
      <c r="X10" s="4">
        <f t="shared" si="1"/>
        <v>5</v>
      </c>
      <c r="Y10" s="8">
        <f t="shared" si="2"/>
        <v>0.64683053040103489</v>
      </c>
    </row>
    <row r="11" spans="1:25">
      <c r="A11" s="5" t="s">
        <v>23</v>
      </c>
      <c r="B11" s="6">
        <v>2</v>
      </c>
      <c r="C11" s="7">
        <f t="shared" si="4"/>
        <v>1.7543859649122808</v>
      </c>
      <c r="F11" s="6">
        <v>3</v>
      </c>
      <c r="G11" s="7">
        <f t="shared" ref="G11" si="7">F11/89%</f>
        <v>3.3707865168539324</v>
      </c>
      <c r="I11" s="7"/>
      <c r="L11" s="6">
        <v>10</v>
      </c>
      <c r="M11" s="7">
        <f t="shared" si="3"/>
        <v>2.3201856148491879</v>
      </c>
      <c r="N11" s="6"/>
      <c r="O11" s="6"/>
      <c r="P11" s="6"/>
      <c r="Q11" s="6"/>
      <c r="R11" s="6"/>
      <c r="S11" s="7"/>
      <c r="T11" s="6">
        <v>2</v>
      </c>
      <c r="U11" s="6"/>
      <c r="V11" s="6"/>
      <c r="W11" s="6"/>
      <c r="X11" s="4">
        <f t="shared" si="1"/>
        <v>17</v>
      </c>
      <c r="Y11" s="8">
        <f t="shared" si="2"/>
        <v>2.1992238033635187</v>
      </c>
    </row>
    <row r="12" spans="1:25">
      <c r="A12" s="9" t="s">
        <v>24</v>
      </c>
      <c r="G12" s="7"/>
      <c r="L12" s="6">
        <v>1</v>
      </c>
      <c r="M12" s="7">
        <f t="shared" si="3"/>
        <v>0.23201856148491881</v>
      </c>
      <c r="N12" s="6"/>
      <c r="O12" s="6"/>
      <c r="P12" s="6"/>
      <c r="Q12" s="6"/>
      <c r="R12" s="6"/>
      <c r="S12" s="7"/>
      <c r="T12" s="6"/>
      <c r="U12" s="6"/>
      <c r="V12" s="6"/>
      <c r="W12" s="6"/>
      <c r="X12" s="4">
        <f t="shared" si="1"/>
        <v>1</v>
      </c>
      <c r="Y12" s="8">
        <f t="shared" si="2"/>
        <v>0.12936610608020699</v>
      </c>
    </row>
    <row r="13" spans="1:25">
      <c r="A13" s="9" t="s">
        <v>25</v>
      </c>
      <c r="G13" s="7"/>
      <c r="L13" s="6">
        <v>3</v>
      </c>
      <c r="M13" s="7">
        <f t="shared" si="3"/>
        <v>0.69605568445475641</v>
      </c>
      <c r="N13" s="6"/>
      <c r="O13" s="6"/>
      <c r="P13" s="6"/>
      <c r="Q13" s="6"/>
      <c r="R13" s="6"/>
      <c r="S13" s="7"/>
      <c r="T13" s="6">
        <v>1</v>
      </c>
      <c r="U13" s="6"/>
      <c r="V13" s="6"/>
      <c r="W13" s="6"/>
      <c r="X13" s="4">
        <f t="shared" si="1"/>
        <v>4</v>
      </c>
      <c r="Y13" s="8">
        <f t="shared" si="2"/>
        <v>0.51746442432082795</v>
      </c>
    </row>
    <row r="14" spans="1:25">
      <c r="A14" s="9" t="s">
        <v>26</v>
      </c>
      <c r="G14" s="7"/>
      <c r="L14" s="6">
        <v>2</v>
      </c>
      <c r="M14" s="7">
        <f t="shared" si="3"/>
        <v>0.46403712296983762</v>
      </c>
      <c r="N14" s="6"/>
      <c r="O14" s="6"/>
      <c r="P14" s="6"/>
      <c r="Q14" s="6"/>
      <c r="R14" s="6"/>
      <c r="S14" s="7"/>
      <c r="T14" s="6"/>
      <c r="U14" s="6"/>
      <c r="V14" s="6"/>
      <c r="W14" s="6"/>
      <c r="X14" s="4">
        <f t="shared" si="1"/>
        <v>2</v>
      </c>
      <c r="Y14" s="8">
        <f t="shared" si="2"/>
        <v>0.25873221216041398</v>
      </c>
    </row>
    <row r="15" spans="1:25">
      <c r="A15" s="9" t="s">
        <v>27</v>
      </c>
      <c r="B15" s="6">
        <v>2</v>
      </c>
      <c r="C15" s="7">
        <f t="shared" si="4"/>
        <v>1.7543859649122808</v>
      </c>
      <c r="D15" s="6">
        <v>1</v>
      </c>
      <c r="E15" s="7">
        <f t="shared" si="5"/>
        <v>16.666666666666668</v>
      </c>
      <c r="F15" s="6">
        <v>7</v>
      </c>
      <c r="G15" s="7">
        <f t="shared" ref="G15" si="8">F15/89%</f>
        <v>7.8651685393258424</v>
      </c>
      <c r="J15" s="6">
        <v>1</v>
      </c>
      <c r="K15" s="7">
        <f t="shared" ref="K15:K20" si="9">J15/15%</f>
        <v>6.666666666666667</v>
      </c>
      <c r="L15" s="6">
        <v>46</v>
      </c>
      <c r="M15" s="7">
        <f t="shared" si="3"/>
        <v>10.672853828306266</v>
      </c>
      <c r="N15" s="6">
        <v>5</v>
      </c>
      <c r="O15" s="7">
        <f>N15/35%</f>
        <v>14.285714285714286</v>
      </c>
      <c r="P15" s="6">
        <v>1</v>
      </c>
      <c r="Q15" s="7">
        <f>P15/1%</f>
        <v>100</v>
      </c>
      <c r="R15" s="6">
        <v>1</v>
      </c>
      <c r="S15" s="7">
        <f t="shared" ref="S15:S21" si="10">R15/11%</f>
        <v>9.0909090909090917</v>
      </c>
      <c r="T15" s="6">
        <v>3</v>
      </c>
      <c r="U15" s="6"/>
      <c r="V15" s="6"/>
      <c r="W15" s="6"/>
      <c r="X15" s="4">
        <f t="shared" si="1"/>
        <v>67</v>
      </c>
      <c r="Y15" s="8">
        <f t="shared" si="2"/>
        <v>8.6675291073738681</v>
      </c>
    </row>
    <row r="16" spans="1:25">
      <c r="A16" s="9" t="s">
        <v>28</v>
      </c>
      <c r="C16" s="10"/>
      <c r="G16" s="7"/>
      <c r="K16" s="7"/>
      <c r="L16" s="6">
        <v>1</v>
      </c>
      <c r="M16" s="7">
        <f t="shared" si="3"/>
        <v>0.23201856148491881</v>
      </c>
      <c r="N16" s="6"/>
      <c r="O16" s="7"/>
      <c r="P16" s="6"/>
      <c r="Q16" s="6"/>
      <c r="R16" s="6"/>
      <c r="S16" s="7"/>
      <c r="T16" s="6"/>
      <c r="U16" s="6"/>
      <c r="V16" s="6"/>
      <c r="W16" s="6"/>
      <c r="X16" s="4">
        <f t="shared" si="1"/>
        <v>1</v>
      </c>
      <c r="Y16" s="8">
        <f t="shared" si="2"/>
        <v>0.12936610608020699</v>
      </c>
    </row>
    <row r="17" spans="1:25">
      <c r="A17" s="9" t="s">
        <v>29</v>
      </c>
      <c r="B17" s="6">
        <v>4</v>
      </c>
      <c r="C17" s="7">
        <f t="shared" si="4"/>
        <v>3.5087719298245617</v>
      </c>
      <c r="D17" s="6">
        <v>1</v>
      </c>
      <c r="E17" s="7">
        <f t="shared" si="5"/>
        <v>16.666666666666668</v>
      </c>
      <c r="F17" s="6">
        <v>7</v>
      </c>
      <c r="G17" s="7">
        <f t="shared" ref="G17:G19" si="11">F17/89%</f>
        <v>7.8651685393258424</v>
      </c>
      <c r="J17" s="6">
        <v>3</v>
      </c>
      <c r="K17" s="7">
        <f t="shared" si="9"/>
        <v>20</v>
      </c>
      <c r="L17" s="6">
        <v>36</v>
      </c>
      <c r="M17" s="7">
        <f t="shared" si="3"/>
        <v>8.3526682134570773</v>
      </c>
      <c r="N17" s="6">
        <v>1</v>
      </c>
      <c r="O17" s="7">
        <f t="shared" ref="O17:O21" si="12">N17/35%</f>
        <v>2.8571428571428572</v>
      </c>
      <c r="P17" s="6"/>
      <c r="Q17" s="6"/>
      <c r="R17" s="6"/>
      <c r="S17" s="7"/>
      <c r="T17" s="6">
        <v>2</v>
      </c>
      <c r="U17" s="6"/>
      <c r="V17" s="6"/>
      <c r="W17" s="6"/>
      <c r="X17" s="4">
        <f t="shared" si="1"/>
        <v>54</v>
      </c>
      <c r="Y17" s="8">
        <f t="shared" si="2"/>
        <v>6.985769728331177</v>
      </c>
    </row>
    <row r="18" spans="1:25">
      <c r="A18" s="9" t="s">
        <v>30</v>
      </c>
      <c r="D18" s="6">
        <v>1</v>
      </c>
      <c r="E18" s="7">
        <f t="shared" si="5"/>
        <v>16.666666666666668</v>
      </c>
      <c r="F18" s="6">
        <v>3</v>
      </c>
      <c r="G18" s="7">
        <f t="shared" si="11"/>
        <v>3.3707865168539324</v>
      </c>
      <c r="K18" s="7"/>
      <c r="L18" s="6">
        <v>43</v>
      </c>
      <c r="M18" s="7">
        <f t="shared" si="3"/>
        <v>9.976798143851509</v>
      </c>
      <c r="N18" s="6">
        <v>2</v>
      </c>
      <c r="O18" s="7">
        <f t="shared" si="12"/>
        <v>5.7142857142857144</v>
      </c>
      <c r="P18" s="6"/>
      <c r="Q18" s="6"/>
      <c r="R18" s="6"/>
      <c r="S18" s="7"/>
      <c r="T18" s="6">
        <v>1</v>
      </c>
      <c r="U18" s="6"/>
      <c r="V18" s="6"/>
      <c r="W18" s="6"/>
      <c r="X18" s="4">
        <f t="shared" si="1"/>
        <v>50</v>
      </c>
      <c r="Y18" s="8">
        <f t="shared" si="2"/>
        <v>6.4683053040103493</v>
      </c>
    </row>
    <row r="19" spans="1:25">
      <c r="A19" s="5" t="s">
        <v>31</v>
      </c>
      <c r="B19" s="6">
        <v>8</v>
      </c>
      <c r="C19" s="7">
        <f t="shared" si="4"/>
        <v>7.0175438596491233</v>
      </c>
      <c r="D19" s="6">
        <v>2</v>
      </c>
      <c r="E19" s="7">
        <f t="shared" si="5"/>
        <v>33.333333333333336</v>
      </c>
      <c r="F19" s="6">
        <v>2</v>
      </c>
      <c r="G19" s="7">
        <f t="shared" si="11"/>
        <v>2.2471910112359552</v>
      </c>
      <c r="J19" s="6">
        <v>3</v>
      </c>
      <c r="K19" s="7">
        <f t="shared" si="9"/>
        <v>20</v>
      </c>
      <c r="L19" s="6">
        <v>15</v>
      </c>
      <c r="M19" s="7">
        <f t="shared" si="3"/>
        <v>3.4802784222737824</v>
      </c>
      <c r="N19" s="6">
        <v>4</v>
      </c>
      <c r="O19" s="7">
        <f t="shared" si="12"/>
        <v>11.428571428571429</v>
      </c>
      <c r="P19" s="6"/>
      <c r="Q19" s="6"/>
      <c r="R19" s="6">
        <v>3</v>
      </c>
      <c r="S19" s="7">
        <f t="shared" si="10"/>
        <v>27.272727272727273</v>
      </c>
      <c r="T19" s="6">
        <v>4</v>
      </c>
      <c r="U19" s="6"/>
      <c r="V19" s="6"/>
      <c r="W19" s="6"/>
      <c r="X19" s="4">
        <f t="shared" si="1"/>
        <v>41</v>
      </c>
      <c r="Y19" s="8">
        <f t="shared" si="2"/>
        <v>5.304010349288486</v>
      </c>
    </row>
    <row r="20" spans="1:25">
      <c r="A20" s="5" t="s">
        <v>32</v>
      </c>
      <c r="G20" s="7"/>
      <c r="J20" s="6">
        <v>3</v>
      </c>
      <c r="K20" s="7">
        <f t="shared" si="9"/>
        <v>20</v>
      </c>
      <c r="L20" s="6">
        <v>3</v>
      </c>
      <c r="M20" s="7">
        <f t="shared" si="3"/>
        <v>0.69605568445475641</v>
      </c>
      <c r="N20" s="6">
        <v>2</v>
      </c>
      <c r="O20" s="7">
        <f t="shared" si="12"/>
        <v>5.7142857142857144</v>
      </c>
      <c r="P20" s="6"/>
      <c r="Q20" s="6"/>
      <c r="R20" s="6"/>
      <c r="S20" s="7"/>
      <c r="T20" s="6"/>
      <c r="U20" s="6"/>
      <c r="V20" s="6"/>
      <c r="W20" s="6"/>
      <c r="X20" s="4">
        <f t="shared" si="1"/>
        <v>8</v>
      </c>
      <c r="Y20" s="8">
        <f t="shared" si="2"/>
        <v>1.0349288486416559</v>
      </c>
    </row>
    <row r="21" spans="1:25">
      <c r="A21" s="5" t="s">
        <v>33</v>
      </c>
      <c r="B21" s="6">
        <v>93</v>
      </c>
      <c r="C21" s="7">
        <f t="shared" si="4"/>
        <v>81.578947368421055</v>
      </c>
      <c r="E21" s="6">
        <f t="shared" si="5"/>
        <v>0</v>
      </c>
      <c r="F21" s="6">
        <v>62</v>
      </c>
      <c r="G21" s="7">
        <f t="shared" ref="G21" si="13">F21/89%</f>
        <v>69.662921348314612</v>
      </c>
      <c r="H21" s="6">
        <v>1</v>
      </c>
      <c r="I21" s="7">
        <f>H21/1%</f>
        <v>100</v>
      </c>
      <c r="J21" s="6">
        <v>5</v>
      </c>
      <c r="K21" s="7">
        <f>J21/15%</f>
        <v>33.333333333333336</v>
      </c>
      <c r="L21" s="6">
        <v>252</v>
      </c>
      <c r="M21" s="7">
        <f t="shared" si="3"/>
        <v>58.46867749419954</v>
      </c>
      <c r="N21" s="6">
        <v>21</v>
      </c>
      <c r="O21" s="7">
        <f t="shared" si="12"/>
        <v>60.000000000000007</v>
      </c>
      <c r="P21" s="6"/>
      <c r="Q21" s="6"/>
      <c r="R21" s="6">
        <v>6</v>
      </c>
      <c r="S21" s="7">
        <f t="shared" si="10"/>
        <v>54.545454545454547</v>
      </c>
      <c r="T21" s="6">
        <v>51</v>
      </c>
      <c r="U21" s="6"/>
      <c r="V21" s="6">
        <v>1</v>
      </c>
      <c r="W21" s="7">
        <f>V21/1%</f>
        <v>100</v>
      </c>
      <c r="X21" s="4">
        <f t="shared" si="1"/>
        <v>492</v>
      </c>
      <c r="Y21" s="8">
        <f t="shared" si="2"/>
        <v>63.648124191461832</v>
      </c>
    </row>
    <row r="22" spans="1:25" s="3" customFormat="1">
      <c r="A22" s="3" t="s">
        <v>34</v>
      </c>
      <c r="B22" s="4">
        <f t="shared" ref="B22:Y22" si="14">SUM(B1:B21)</f>
        <v>114</v>
      </c>
      <c r="C22" s="4">
        <f t="shared" si="14"/>
        <v>100</v>
      </c>
      <c r="D22" s="4">
        <f t="shared" si="14"/>
        <v>6</v>
      </c>
      <c r="E22" s="4">
        <f t="shared" si="14"/>
        <v>100</v>
      </c>
      <c r="F22" s="4">
        <f t="shared" si="14"/>
        <v>89</v>
      </c>
      <c r="G22" s="4">
        <f t="shared" si="14"/>
        <v>100</v>
      </c>
      <c r="H22" s="4">
        <f t="shared" si="14"/>
        <v>1</v>
      </c>
      <c r="I22" s="4">
        <f t="shared" si="14"/>
        <v>100</v>
      </c>
      <c r="J22" s="4">
        <f t="shared" si="14"/>
        <v>15</v>
      </c>
      <c r="K22" s="4">
        <f t="shared" si="14"/>
        <v>100</v>
      </c>
      <c r="L22" s="4">
        <f t="shared" si="14"/>
        <v>431</v>
      </c>
      <c r="M22" s="4">
        <f t="shared" si="14"/>
        <v>100</v>
      </c>
      <c r="N22" s="4">
        <f t="shared" si="14"/>
        <v>35</v>
      </c>
      <c r="O22" s="4">
        <f t="shared" si="14"/>
        <v>100</v>
      </c>
      <c r="P22" s="4">
        <f t="shared" si="14"/>
        <v>1</v>
      </c>
      <c r="Q22" s="4">
        <f t="shared" si="14"/>
        <v>100</v>
      </c>
      <c r="R22" s="4">
        <f t="shared" si="14"/>
        <v>11</v>
      </c>
      <c r="S22" s="4">
        <f t="shared" si="14"/>
        <v>100</v>
      </c>
      <c r="T22" s="4">
        <f t="shared" si="14"/>
        <v>69</v>
      </c>
      <c r="U22" s="4">
        <f t="shared" si="14"/>
        <v>0</v>
      </c>
      <c r="V22" s="4">
        <f t="shared" si="14"/>
        <v>1</v>
      </c>
      <c r="W22" s="4">
        <f t="shared" si="14"/>
        <v>100</v>
      </c>
      <c r="X22" s="4">
        <f t="shared" si="14"/>
        <v>773</v>
      </c>
      <c r="Y22" s="4">
        <f t="shared" si="14"/>
        <v>100</v>
      </c>
    </row>
    <row r="23" spans="1:25">
      <c r="N23" s="6"/>
      <c r="O23" s="6"/>
      <c r="P23" s="6"/>
      <c r="Q23" s="6"/>
      <c r="V23" s="6"/>
      <c r="W23" s="6"/>
      <c r="X23" s="4"/>
      <c r="Y23" s="4"/>
    </row>
    <row r="26" spans="1:25">
      <c r="A26" s="11"/>
    </row>
    <row r="29" spans="1: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5" customFormat="1"/>
    <row r="34" spans="1:13" s="5" customFormat="1"/>
    <row r="35" spans="1:13" s="5" customFormat="1">
      <c r="A35" s="9"/>
    </row>
    <row r="36" spans="1:13" s="5" customFormat="1">
      <c r="A36" s="9"/>
    </row>
    <row r="37" spans="1:13" s="5" customFormat="1">
      <c r="A37" s="9"/>
    </row>
    <row r="38" spans="1:13" s="5" customFormat="1">
      <c r="A38" s="9"/>
    </row>
    <row r="39" spans="1:13" s="5" customFormat="1">
      <c r="A39" s="9"/>
    </row>
    <row r="40" spans="1:13" s="5" customFormat="1"/>
    <row r="41" spans="1:13" s="5" customFormat="1"/>
    <row r="44" spans="1:13" s="5" customFormat="1"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5" customFormat="1"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5" customFormat="1"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5" customFormat="1">
      <c r="D47" s="6"/>
      <c r="E47" s="6"/>
      <c r="F47" s="6"/>
      <c r="G47" s="6"/>
      <c r="H47" s="6"/>
      <c r="I47" s="6"/>
      <c r="J47" s="6"/>
      <c r="K47" s="6"/>
      <c r="L47" s="6"/>
      <c r="M47" s="6"/>
    </row>
    <row r="51" spans="21:22" s="5" customFormat="1">
      <c r="U51" s="3"/>
      <c r="V51" s="3"/>
    </row>
    <row r="52" spans="21:22" s="5" customFormat="1">
      <c r="U52" s="3"/>
      <c r="V52" s="3"/>
    </row>
    <row r="53" spans="21:22" s="5" customFormat="1">
      <c r="U53" s="3"/>
      <c r="V53" s="3"/>
    </row>
    <row r="54" spans="21:22" s="5" customFormat="1">
      <c r="U54" s="3"/>
      <c r="V54" s="3"/>
    </row>
    <row r="55" spans="21:22" s="5" customFormat="1">
      <c r="U55" s="3"/>
      <c r="V55" s="3"/>
    </row>
    <row r="56" spans="21:22" s="5" customFormat="1">
      <c r="U56" s="3"/>
      <c r="V56" s="3"/>
    </row>
    <row r="57" spans="21:22" s="5" customFormat="1">
      <c r="U57" s="3"/>
      <c r="V57" s="3"/>
    </row>
    <row r="58" spans="21:22" s="5" customFormat="1">
      <c r="U58" s="3"/>
      <c r="V58" s="3"/>
    </row>
    <row r="59" spans="21:22" s="5" customFormat="1">
      <c r="U59" s="3"/>
      <c r="V59" s="3"/>
    </row>
    <row r="60" spans="21:22" s="5" customFormat="1">
      <c r="U60" s="3"/>
      <c r="V60" s="3"/>
    </row>
    <row r="61" spans="21:22" s="5" customFormat="1">
      <c r="U61" s="3"/>
      <c r="V61" s="3"/>
    </row>
    <row r="62" spans="21:22" s="5" customFormat="1">
      <c r="U62" s="3"/>
      <c r="V62" s="3"/>
    </row>
    <row r="63" spans="21:22" s="5" customFormat="1">
      <c r="U63" s="3"/>
      <c r="V63" s="3"/>
    </row>
    <row r="64" spans="21:22" s="5" customFormat="1">
      <c r="U64" s="3"/>
      <c r="V64" s="3"/>
    </row>
    <row r="65" spans="21:22" s="5" customFormat="1">
      <c r="U65" s="3"/>
      <c r="V65" s="3"/>
    </row>
    <row r="66" spans="21:22" s="5" customFormat="1">
      <c r="U66" s="3"/>
      <c r="V66" s="3"/>
    </row>
    <row r="67" spans="21:22" s="5" customFormat="1">
      <c r="U67" s="3"/>
      <c r="V67" s="3"/>
    </row>
    <row r="68" spans="21:22" s="5" customFormat="1">
      <c r="U68" s="3"/>
      <c r="V68" s="3"/>
    </row>
    <row r="69" spans="21:22" s="5" customFormat="1">
      <c r="U69" s="3"/>
      <c r="V69" s="3"/>
    </row>
    <row r="70" spans="21:22" s="5" customFormat="1">
      <c r="U70" s="3"/>
      <c r="V70" s="3"/>
    </row>
    <row r="71" spans="21:22" s="5" customFormat="1">
      <c r="U71" s="3"/>
      <c r="V71" s="3"/>
    </row>
    <row r="72" spans="21:22" s="5" customFormat="1">
      <c r="U72" s="3"/>
      <c r="V72" s="3"/>
    </row>
    <row r="73" spans="21:22" s="5" customFormat="1">
      <c r="U73" s="3"/>
      <c r="V73" s="3"/>
    </row>
    <row r="74" spans="21:22" s="5" customFormat="1">
      <c r="U74" s="3"/>
      <c r="V74" s="3"/>
    </row>
    <row r="75" spans="21:22" s="5" customFormat="1">
      <c r="U75" s="3"/>
      <c r="V75" s="3"/>
    </row>
    <row r="76" spans="21:22" s="5" customFormat="1">
      <c r="U76" s="3"/>
      <c r="V76" s="3"/>
    </row>
    <row r="77" spans="21:22" s="5" customFormat="1">
      <c r="U77" s="3"/>
      <c r="V77" s="3"/>
    </row>
    <row r="78" spans="21:22" s="5" customFormat="1">
      <c r="U78" s="3"/>
      <c r="V78" s="3"/>
    </row>
    <row r="79" spans="21:22" s="5" customFormat="1">
      <c r="U79" s="3"/>
      <c r="V79" s="3"/>
    </row>
    <row r="80" spans="21:22" s="5" customFormat="1">
      <c r="U80" s="3"/>
      <c r="V80" s="3"/>
    </row>
    <row r="81" spans="21:22" s="5" customFormat="1">
      <c r="U81" s="3"/>
      <c r="V81" s="3"/>
    </row>
  </sheetData>
  <mergeCells count="13">
    <mergeCell ref="X1:Y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University of Michigan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Baker-Young</dc:creator>
  <cp:lastModifiedBy>M. Baker-Young</cp:lastModifiedBy>
  <dcterms:created xsi:type="dcterms:W3CDTF">2018-02-16T14:03:10Z</dcterms:created>
  <dcterms:modified xsi:type="dcterms:W3CDTF">2018-02-16T14:03:30Z</dcterms:modified>
</cp:coreProperties>
</file>